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Plan1" sheetId="1" r:id="rId1"/>
    <sheet name="Plan2" sheetId="2" r:id="rId2"/>
    <sheet name="Plan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7" i="1" l="1"/>
  <c r="I27" i="1"/>
  <c r="C27" i="1"/>
  <c r="B27" i="1"/>
  <c r="D10" i="1" l="1"/>
  <c r="K10" i="1"/>
  <c r="D16" i="1" l="1"/>
  <c r="D26" i="1"/>
  <c r="K26" i="1"/>
  <c r="K27" i="1" s="1"/>
  <c r="K12" i="1" l="1"/>
  <c r="D6" i="1" l="1"/>
  <c r="D15" i="1"/>
  <c r="K21" i="1"/>
  <c r="K22" i="1" l="1"/>
  <c r="D22" i="1" l="1"/>
  <c r="D21" i="1"/>
  <c r="K23" i="1"/>
  <c r="K18" i="1"/>
  <c r="K16" i="1"/>
  <c r="D23" i="1" l="1"/>
  <c r="D18" i="1"/>
  <c r="D9" i="1" l="1"/>
  <c r="K9" i="1"/>
  <c r="D8" i="1" l="1"/>
  <c r="D13" i="1"/>
  <c r="D20" i="1" l="1"/>
  <c r="K20" i="1"/>
  <c r="D11" i="1" l="1"/>
  <c r="D14" i="1"/>
  <c r="D5" i="1"/>
  <c r="D4" i="1"/>
  <c r="D12" i="1"/>
  <c r="K24" i="1"/>
  <c r="K15" i="1"/>
  <c r="K11" i="1"/>
  <c r="D24" i="1" l="1"/>
  <c r="D19" i="1" l="1"/>
  <c r="K4" i="1"/>
  <c r="K6" i="1" l="1"/>
  <c r="K14" i="1"/>
  <c r="K25" i="1" l="1"/>
  <c r="D25" i="1" l="1"/>
  <c r="K17" i="1"/>
  <c r="D17" i="1" l="1"/>
  <c r="K5" i="1"/>
  <c r="K8" i="1"/>
  <c r="K19" i="1" l="1"/>
  <c r="D7" i="1" l="1"/>
  <c r="D27" i="1" s="1"/>
  <c r="K13" i="1" l="1"/>
  <c r="K7" i="1" l="1"/>
</calcChain>
</file>

<file path=xl/comments1.xml><?xml version="1.0" encoding="utf-8"?>
<comments xmlns="http://schemas.openxmlformats.org/spreadsheetml/2006/main">
  <authors>
    <author>Autor</author>
  </authors>
  <commentList>
    <comment ref="B22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2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B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I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J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K27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<sst xmlns="http://schemas.openxmlformats.org/spreadsheetml/2006/main" count="39" uniqueCount="33">
  <si>
    <t>Fundo</t>
  </si>
  <si>
    <t>Variação no mês (%)</t>
  </si>
  <si>
    <t>Caixa FI Brasil IRF-M 1 T.Pub.RF</t>
  </si>
  <si>
    <t>Rendimento Bruto no mês (R$)</t>
  </si>
  <si>
    <t>Resgates</t>
  </si>
  <si>
    <t>Aplicações</t>
  </si>
  <si>
    <t>TOTAL</t>
  </si>
  <si>
    <t>Variação nos últimos 12 meses (%)</t>
  </si>
  <si>
    <t>Variação ao ano (%)</t>
  </si>
  <si>
    <t>Percentual de participação (%)</t>
  </si>
  <si>
    <t>CARTEIRA DE INVESTIMENTOS DO FUNDO PREVIDENCIÁRIO DE MURIAÉ    MURIAÉ-PREV</t>
  </si>
  <si>
    <t>Caixa FI Brasil Disponibilidades RF</t>
  </si>
  <si>
    <t>Taxa de adm.   Anual</t>
  </si>
  <si>
    <t>BANCO DO BRASIL PREVID. RF IRFM1</t>
  </si>
  <si>
    <t>CAIXA FI BRASIL IDKA IPCA 2A RF LP</t>
  </si>
  <si>
    <t>CAIXA FI BRASIL IMA-B5 TP RF LP </t>
  </si>
  <si>
    <t>BB PREVID RF IDKA 2</t>
  </si>
  <si>
    <t>ITAÚ IDKA IPCA 2A</t>
  </si>
  <si>
    <t>Caixa FI Brasil Títulos Publicos RF</t>
  </si>
  <si>
    <t xml:space="preserve">BRADESCO FI RF IRF-M 1 T.P.
</t>
  </si>
  <si>
    <t>BRADESCO FI RF DI PREMIUM</t>
  </si>
  <si>
    <t>ITAÚ INST. RF REFERENCIADO DI FI</t>
  </si>
  <si>
    <t>BB PREVID RF PERFIL</t>
  </si>
  <si>
    <t>BB PREVID RF IMA-B 5</t>
  </si>
  <si>
    <t>ITAÚ INSTIT. RENDA FIXA IMA-B 5 FIC</t>
  </si>
  <si>
    <t>ITAÚ INSTIT. RENDA FIXA IRF-M 1 FI</t>
  </si>
  <si>
    <t xml:space="preserve">SANTANDER DI INST PREMIUM </t>
  </si>
  <si>
    <t>Extrato - Fundos de Investimentos</t>
  </si>
  <si>
    <t>CAIXA FI BRASIL REF. DI LONGO PRAZO</t>
  </si>
  <si>
    <t>Saldo em 25/02/22</t>
  </si>
  <si>
    <t>Competência: MARÇO/2022 - Posição: 31/03/2022</t>
  </si>
  <si>
    <t>Saldo em 31/03/22</t>
  </si>
  <si>
    <t>Obs: rentabilidade mensal da carteira = 1,47%; meta atuarial = 2,03%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</si>
</sst>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&quot;\ #,##0.00"/>
    <numFmt numFmtId="165" formatCode="0.0000%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b/>
      <sz val="9"/>
      <color indexed="8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164" fontId="2" fillId="0" borderId="1" xfId="0" applyNumberFormat="1" applyFont="1" applyBorder="1"/>
    <xf numFmtId="2" fontId="2" fillId="0" borderId="1" xfId="0" applyNumberFormat="1" applyFont="1" applyBorder="1"/>
    <xf numFmtId="165" fontId="2" fillId="0" borderId="1" xfId="0" applyNumberFormat="1" applyFont="1" applyBorder="1"/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right" vertical="top" wrapText="1"/>
    </xf>
    <xf numFmtId="165" fontId="5" fillId="0" borderId="1" xfId="0" applyNumberFormat="1" applyFont="1" applyBorder="1" applyAlignment="1">
      <alignment vertical="top" wrapText="1"/>
    </xf>
    <xf numFmtId="10" fontId="5" fillId="0" borderId="1" xfId="0" applyNumberFormat="1" applyFont="1" applyBorder="1" applyAlignment="1">
      <alignment vertical="top" wrapText="1"/>
    </xf>
    <xf numFmtId="164" fontId="5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164" fontId="5" fillId="0" borderId="1" xfId="0" applyNumberFormat="1" applyFont="1" applyBorder="1"/>
    <xf numFmtId="0" fontId="5" fillId="0" borderId="1" xfId="0" applyFont="1" applyBorder="1" applyAlignment="1">
      <alignment wrapText="1"/>
    </xf>
    <xf numFmtId="164" fontId="5" fillId="0" borderId="1" xfId="0" applyNumberFormat="1" applyFont="1" applyBorder="1" applyAlignment="1"/>
    <xf numFmtId="2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164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topLeftCell="A7" zoomScale="89" zoomScaleNormal="89" workbookViewId="0">
      <selection activeCell="A28" sqref="A28:K28"/>
    </sheetView>
  </sheetViews>
  <sheetFormatPr defaultRowHeight="15" x14ac:dyDescent="0.25"/>
  <cols>
    <col min="1" max="1" width="33.7109375" style="1" customWidth="1"/>
    <col min="2" max="3" width="15.42578125" style="1" customWidth="1"/>
    <col min="4" max="4" width="11.5703125" style="1" customWidth="1"/>
    <col min="5" max="5" width="8.42578125" style="1" customWidth="1"/>
    <col min="6" max="6" width="9.28515625" style="1" customWidth="1"/>
    <col min="7" max="7" width="9" style="1" customWidth="1"/>
    <col min="8" max="8" width="7.42578125" style="1" customWidth="1"/>
    <col min="9" max="9" width="14.7109375" style="1" customWidth="1"/>
    <col min="10" max="10" width="15" style="1" customWidth="1"/>
    <col min="11" max="11" width="13.85546875" style="1" customWidth="1"/>
  </cols>
  <sheetData>
    <row r="1" spans="1:11" ht="30" customHeight="1" x14ac:dyDescent="0.25">
      <c r="A1" s="22" t="s">
        <v>10</v>
      </c>
      <c r="B1" s="22"/>
      <c r="C1" s="22"/>
      <c r="D1" s="23"/>
      <c r="E1" s="23"/>
      <c r="F1" s="23"/>
      <c r="G1" s="23"/>
      <c r="H1" s="23"/>
      <c r="I1" s="23"/>
      <c r="J1" s="23"/>
      <c r="K1" s="23"/>
    </row>
    <row r="2" spans="1:11" ht="32.25" customHeight="1" x14ac:dyDescent="0.25">
      <c r="A2" s="20" t="s">
        <v>27</v>
      </c>
      <c r="B2" s="20"/>
      <c r="C2" s="20"/>
      <c r="D2" s="13"/>
      <c r="E2" s="20" t="s">
        <v>30</v>
      </c>
      <c r="F2" s="20"/>
      <c r="G2" s="20"/>
      <c r="H2" s="20"/>
      <c r="I2" s="20"/>
      <c r="J2" s="20"/>
      <c r="K2" s="20"/>
    </row>
    <row r="3" spans="1:11" ht="78.75" customHeight="1" x14ac:dyDescent="0.25">
      <c r="A3" s="6" t="s">
        <v>0</v>
      </c>
      <c r="B3" s="6" t="s">
        <v>29</v>
      </c>
      <c r="C3" s="6" t="s">
        <v>31</v>
      </c>
      <c r="D3" s="6" t="s">
        <v>9</v>
      </c>
      <c r="E3" s="6" t="s">
        <v>1</v>
      </c>
      <c r="F3" s="6" t="s">
        <v>8</v>
      </c>
      <c r="G3" s="6" t="s">
        <v>7</v>
      </c>
      <c r="H3" s="6" t="s">
        <v>12</v>
      </c>
      <c r="I3" s="6" t="s">
        <v>4</v>
      </c>
      <c r="J3" s="6" t="s">
        <v>5</v>
      </c>
      <c r="K3" s="6" t="s">
        <v>3</v>
      </c>
    </row>
    <row r="4" spans="1:11" s="5" customFormat="1" ht="17.25" customHeight="1" x14ac:dyDescent="0.25">
      <c r="A4" s="8" t="s">
        <v>2</v>
      </c>
      <c r="B4" s="14">
        <v>4028670.43</v>
      </c>
      <c r="C4" s="14">
        <v>3112046.78</v>
      </c>
      <c r="D4" s="9">
        <f>(C4/C27)*100</f>
        <v>1.5842387669586719</v>
      </c>
      <c r="E4" s="10">
        <v>8.6580000000000008E-3</v>
      </c>
      <c r="F4" s="10">
        <v>2.2155999999999999E-2</v>
      </c>
      <c r="G4" s="10">
        <v>4.9211999999999999E-2</v>
      </c>
      <c r="H4" s="11">
        <v>2E-3</v>
      </c>
      <c r="I4" s="12">
        <v>4060000</v>
      </c>
      <c r="J4" s="12">
        <v>3100000</v>
      </c>
      <c r="K4" s="12">
        <f t="shared" ref="K4:K7" si="0">(C4-B4)-(J4-I4)</f>
        <v>43376.349999999627</v>
      </c>
    </row>
    <row r="5" spans="1:11" s="5" customFormat="1" ht="16.5" customHeight="1" x14ac:dyDescent="0.25">
      <c r="A5" s="8" t="s">
        <v>2</v>
      </c>
      <c r="B5" s="14">
        <v>3832885.41</v>
      </c>
      <c r="C5" s="14">
        <v>4189219.16</v>
      </c>
      <c r="D5" s="9">
        <f>(C5/C27)*100</f>
        <v>2.1325911420129886</v>
      </c>
      <c r="E5" s="10">
        <v>8.6580000000000008E-3</v>
      </c>
      <c r="F5" s="10">
        <v>2.2155999999999999E-2</v>
      </c>
      <c r="G5" s="10">
        <v>4.9211999999999999E-2</v>
      </c>
      <c r="H5" s="11">
        <v>2E-3</v>
      </c>
      <c r="I5" s="12">
        <v>30000</v>
      </c>
      <c r="J5" s="12">
        <v>350000</v>
      </c>
      <c r="K5" s="12">
        <f t="shared" si="0"/>
        <v>36333.75</v>
      </c>
    </row>
    <row r="6" spans="1:11" s="5" customFormat="1" ht="15.75" customHeight="1" x14ac:dyDescent="0.25">
      <c r="A6" s="8" t="s">
        <v>2</v>
      </c>
      <c r="B6" s="14">
        <v>3187133.37</v>
      </c>
      <c r="C6" s="14">
        <v>3225096.57</v>
      </c>
      <c r="D6" s="9">
        <f>(C6/C27)*100</f>
        <v>1.6417886280550842</v>
      </c>
      <c r="E6" s="10">
        <v>8.6580000000000008E-3</v>
      </c>
      <c r="F6" s="10">
        <v>2.2155999999999999E-2</v>
      </c>
      <c r="G6" s="10">
        <v>4.9211999999999999E-2</v>
      </c>
      <c r="H6" s="11">
        <v>2E-3</v>
      </c>
      <c r="I6" s="12"/>
      <c r="J6" s="12">
        <v>10315.59</v>
      </c>
      <c r="K6" s="12">
        <f t="shared" si="0"/>
        <v>27647.60999999972</v>
      </c>
    </row>
    <row r="7" spans="1:11" s="5" customFormat="1" ht="17.25" customHeight="1" x14ac:dyDescent="0.25">
      <c r="A7" s="15" t="s">
        <v>2</v>
      </c>
      <c r="B7" s="16">
        <v>2061414.33</v>
      </c>
      <c r="C7" s="16">
        <v>2079478.82</v>
      </c>
      <c r="D7" s="17">
        <f>(C7/C27)*100</f>
        <v>1.0585930079474817</v>
      </c>
      <c r="E7" s="10">
        <v>8.6580000000000008E-3</v>
      </c>
      <c r="F7" s="10">
        <v>2.2155999999999999E-2</v>
      </c>
      <c r="G7" s="10">
        <v>4.9211999999999999E-2</v>
      </c>
      <c r="H7" s="11">
        <v>2E-3</v>
      </c>
      <c r="I7" s="18"/>
      <c r="J7" s="18">
        <v>215.97</v>
      </c>
      <c r="K7" s="18">
        <f t="shared" si="0"/>
        <v>17848.51999999999</v>
      </c>
    </row>
    <row r="8" spans="1:11" s="5" customFormat="1" ht="15.75" customHeight="1" x14ac:dyDescent="0.25">
      <c r="A8" s="15" t="s">
        <v>2</v>
      </c>
      <c r="B8" s="16">
        <v>248444.59</v>
      </c>
      <c r="C8" s="16">
        <v>250595.59</v>
      </c>
      <c r="D8" s="17">
        <f>(C8/C27)*100</f>
        <v>0.12756982030549069</v>
      </c>
      <c r="E8" s="10">
        <v>8.6580000000000008E-3</v>
      </c>
      <c r="F8" s="10">
        <v>2.2155999999999999E-2</v>
      </c>
      <c r="G8" s="10">
        <v>4.9211999999999999E-2</v>
      </c>
      <c r="H8" s="11">
        <v>2E-3</v>
      </c>
      <c r="I8" s="18"/>
      <c r="J8" s="18"/>
      <c r="K8" s="18">
        <f t="shared" ref="K8" si="1">(C8-B8)-(J8-I8)</f>
        <v>2151</v>
      </c>
    </row>
    <row r="9" spans="1:11" s="5" customFormat="1" ht="15.75" customHeight="1" x14ac:dyDescent="0.25">
      <c r="A9" s="15" t="s">
        <v>18</v>
      </c>
      <c r="B9" s="16">
        <v>25986213.43</v>
      </c>
      <c r="C9" s="16">
        <v>26215150.48</v>
      </c>
      <c r="D9" s="17">
        <f>(C9/C27)*100</f>
        <v>13.345254942495192</v>
      </c>
      <c r="E9" s="10">
        <v>8.8100000000000001E-3</v>
      </c>
      <c r="F9" s="10">
        <v>2.5739000000000001E-2</v>
      </c>
      <c r="G9" s="10">
        <v>6.5643999999999994E-2</v>
      </c>
      <c r="H9" s="11">
        <v>2E-3</v>
      </c>
      <c r="I9" s="18"/>
      <c r="J9" s="18"/>
      <c r="K9" s="18">
        <f t="shared" ref="K9:K10" si="2">(C9-B9)-(J9-I9)</f>
        <v>228937.05000000075</v>
      </c>
    </row>
    <row r="10" spans="1:11" s="5" customFormat="1" ht="15.75" customHeight="1" x14ac:dyDescent="0.25">
      <c r="A10" s="15" t="s">
        <v>28</v>
      </c>
      <c r="B10" s="16">
        <v>15936980.42</v>
      </c>
      <c r="C10" s="16">
        <v>16084804.949999999</v>
      </c>
      <c r="D10" s="17">
        <f>(C10/C27)*100</f>
        <v>8.1882353840319659</v>
      </c>
      <c r="E10" s="10">
        <v>9.2759999999999995E-3</v>
      </c>
      <c r="F10" s="10">
        <v>2.555E-2</v>
      </c>
      <c r="G10" s="10">
        <v>6.9251999999999994E-2</v>
      </c>
      <c r="H10" s="11">
        <v>2E-3</v>
      </c>
      <c r="I10" s="18"/>
      <c r="J10" s="18"/>
      <c r="K10" s="18">
        <f t="shared" si="2"/>
        <v>147824.52999999933</v>
      </c>
    </row>
    <row r="11" spans="1:11" s="5" customFormat="1" ht="15.75" customHeight="1" x14ac:dyDescent="0.25">
      <c r="A11" s="8" t="s">
        <v>11</v>
      </c>
      <c r="B11" s="12">
        <v>232619.13</v>
      </c>
      <c r="C11" s="12">
        <v>192790.67</v>
      </c>
      <c r="D11" s="9">
        <f>(C11/C27)*100</f>
        <v>9.8143271908636379E-2</v>
      </c>
      <c r="E11" s="10">
        <v>7.8600000000000007E-3</v>
      </c>
      <c r="F11" s="10">
        <v>2.0419E-2</v>
      </c>
      <c r="G11" s="10">
        <v>5.1050999999999999E-2</v>
      </c>
      <c r="H11" s="11">
        <v>8.0000000000000002E-3</v>
      </c>
      <c r="I11" s="12">
        <v>4343597.76</v>
      </c>
      <c r="J11" s="12">
        <v>4299788.97</v>
      </c>
      <c r="K11" s="12">
        <f t="shared" ref="K11:K12" si="3">(C11-B11)-(J11-I11)</f>
        <v>3980.3300000000454</v>
      </c>
    </row>
    <row r="12" spans="1:11" s="5" customFormat="1" ht="13.5" customHeight="1" x14ac:dyDescent="0.25">
      <c r="A12" s="8" t="s">
        <v>11</v>
      </c>
      <c r="B12" s="14">
        <v>34713.730000000003</v>
      </c>
      <c r="C12" s="14">
        <v>23980.03</v>
      </c>
      <c r="D12" s="9">
        <f>(C12/C27)*100</f>
        <v>1.2207429979195866E-2</v>
      </c>
      <c r="E12" s="10">
        <v>7.8600000000000007E-3</v>
      </c>
      <c r="F12" s="10">
        <v>2.0419E-2</v>
      </c>
      <c r="G12" s="10">
        <v>5.1050999999999999E-2</v>
      </c>
      <c r="H12" s="11">
        <v>8.0000000000000002E-3</v>
      </c>
      <c r="I12" s="14">
        <v>40015.839999999997</v>
      </c>
      <c r="J12" s="18">
        <v>29116.37</v>
      </c>
      <c r="K12" s="12">
        <f t="shared" si="3"/>
        <v>165.76999999999316</v>
      </c>
    </row>
    <row r="13" spans="1:11" s="5" customFormat="1" ht="14.25" customHeight="1" x14ac:dyDescent="0.25">
      <c r="A13" s="8" t="s">
        <v>11</v>
      </c>
      <c r="B13" s="12">
        <v>215.18</v>
      </c>
      <c r="C13" s="12">
        <v>216.06</v>
      </c>
      <c r="D13" s="9">
        <f>(C13/C27)*100</f>
        <v>1.099889083251797E-4</v>
      </c>
      <c r="E13" s="10">
        <v>7.8600000000000007E-3</v>
      </c>
      <c r="F13" s="10">
        <v>2.0419E-2</v>
      </c>
      <c r="G13" s="10">
        <v>5.1050999999999999E-2</v>
      </c>
      <c r="H13" s="11">
        <v>8.0000000000000002E-3</v>
      </c>
      <c r="I13" s="14"/>
      <c r="J13" s="12"/>
      <c r="K13" s="12">
        <f t="shared" ref="K13:K17" si="4">(C13-B13)-(J13-I13)</f>
        <v>0.87999999999999545</v>
      </c>
    </row>
    <row r="14" spans="1:11" s="5" customFormat="1" ht="17.25" customHeight="1" x14ac:dyDescent="0.25">
      <c r="A14" s="8" t="s">
        <v>14</v>
      </c>
      <c r="B14" s="12">
        <v>18837946.73</v>
      </c>
      <c r="C14" s="12">
        <v>19332719.100000001</v>
      </c>
      <c r="D14" s="9">
        <f>(C14/C27)*100</f>
        <v>9.8416396777115196</v>
      </c>
      <c r="E14" s="10">
        <v>2.6265E-2</v>
      </c>
      <c r="F14" s="10">
        <v>3.8224000000000001E-2</v>
      </c>
      <c r="G14" s="10">
        <v>8.6897000000000002E-2</v>
      </c>
      <c r="H14" s="11">
        <v>2E-3</v>
      </c>
      <c r="I14" s="14"/>
      <c r="J14" s="12"/>
      <c r="K14" s="12">
        <f t="shared" ref="K14:K16" si="5">(C14-B14)-(J14-I14)</f>
        <v>494772.37000000104</v>
      </c>
    </row>
    <row r="15" spans="1:11" s="5" customFormat="1" ht="17.25" customHeight="1" x14ac:dyDescent="0.25">
      <c r="A15" s="8" t="s">
        <v>15</v>
      </c>
      <c r="B15" s="12">
        <v>19789400.140000001</v>
      </c>
      <c r="C15" s="12">
        <v>20301220.760000002</v>
      </c>
      <c r="D15" s="9">
        <f>(C15/C27)*100</f>
        <v>10.334671429514373</v>
      </c>
      <c r="E15" s="10">
        <v>2.5863000000000001E-2</v>
      </c>
      <c r="F15" s="10">
        <v>3.7581000000000003E-2</v>
      </c>
      <c r="G15" s="10">
        <v>8.4792999999999993E-2</v>
      </c>
      <c r="H15" s="11">
        <v>2E-3</v>
      </c>
      <c r="I15" s="14"/>
      <c r="J15" s="12"/>
      <c r="K15" s="12">
        <f t="shared" si="5"/>
        <v>511820.62000000104</v>
      </c>
    </row>
    <row r="16" spans="1:11" s="5" customFormat="1" ht="15" customHeight="1" x14ac:dyDescent="0.25">
      <c r="A16" s="8" t="s">
        <v>20</v>
      </c>
      <c r="B16" s="12">
        <v>24583216.75</v>
      </c>
      <c r="C16" s="12">
        <v>24814274.350000001</v>
      </c>
      <c r="D16" s="9">
        <f>(C16/C27)*100</f>
        <v>12.63211583188933</v>
      </c>
      <c r="E16" s="10">
        <v>8.6999999999999994E-3</v>
      </c>
      <c r="F16" s="10">
        <v>2.2599999999999999E-2</v>
      </c>
      <c r="G16" s="10">
        <v>4.9599999999999998E-2</v>
      </c>
      <c r="H16" s="11">
        <v>2E-3</v>
      </c>
      <c r="I16" s="14"/>
      <c r="J16" s="12"/>
      <c r="K16" s="12">
        <f t="shared" si="5"/>
        <v>231057.60000000149</v>
      </c>
    </row>
    <row r="17" spans="1:11" s="5" customFormat="1" ht="15" customHeight="1" x14ac:dyDescent="0.25">
      <c r="A17" s="8" t="s">
        <v>19</v>
      </c>
      <c r="B17" s="14">
        <v>4461951.59</v>
      </c>
      <c r="C17" s="14">
        <v>4500930.55</v>
      </c>
      <c r="D17" s="9">
        <f>(C17/C27)*100</f>
        <v>2.2912729688139901</v>
      </c>
      <c r="E17" s="10">
        <v>8.3000000000000001E-3</v>
      </c>
      <c r="F17" s="10">
        <v>2.5700000000000001E-2</v>
      </c>
      <c r="G17" s="10">
        <v>7.0499999999999993E-2</v>
      </c>
      <c r="H17" s="11">
        <v>2E-3</v>
      </c>
      <c r="I17" s="14"/>
      <c r="J17" s="12"/>
      <c r="K17" s="12">
        <f t="shared" si="4"/>
        <v>38978.959999999963</v>
      </c>
    </row>
    <row r="18" spans="1:11" s="5" customFormat="1" ht="15" customHeight="1" x14ac:dyDescent="0.25">
      <c r="A18" s="8" t="s">
        <v>21</v>
      </c>
      <c r="B18" s="12">
        <v>21608099.23</v>
      </c>
      <c r="C18" s="12">
        <v>21805639.02</v>
      </c>
      <c r="D18" s="9">
        <f>(C18/C27)*100</f>
        <v>11.100520370002505</v>
      </c>
      <c r="E18" s="10">
        <v>9.1000000000000004E-3</v>
      </c>
      <c r="F18" s="10">
        <v>2.75E-2</v>
      </c>
      <c r="G18" s="10">
        <v>7.4099999999999999E-2</v>
      </c>
      <c r="H18" s="11">
        <v>1.8E-3</v>
      </c>
      <c r="I18" s="12"/>
      <c r="J18" s="12"/>
      <c r="K18" s="12">
        <f t="shared" ref="K18" si="6">(C18-B18)-(J18-I18)</f>
        <v>197539.78999999911</v>
      </c>
    </row>
    <row r="19" spans="1:11" s="5" customFormat="1" ht="15" customHeight="1" x14ac:dyDescent="0.25">
      <c r="A19" s="8" t="s">
        <v>25</v>
      </c>
      <c r="B19" s="12">
        <v>3134428.33</v>
      </c>
      <c r="C19" s="12">
        <v>3160802.06</v>
      </c>
      <c r="D19" s="9">
        <f>(C19/C27)*100</f>
        <v>1.6090584467804276</v>
      </c>
      <c r="E19" s="10">
        <v>8.3999999999999995E-3</v>
      </c>
      <c r="F19" s="10">
        <v>2.2499999999999999E-2</v>
      </c>
      <c r="G19" s="10">
        <v>0.05</v>
      </c>
      <c r="H19" s="11">
        <v>1.8E-3</v>
      </c>
      <c r="I19" s="19"/>
      <c r="J19" s="12"/>
      <c r="K19" s="12">
        <f t="shared" ref="K19:K26" si="7">(C19-B19)-(J19-I19)</f>
        <v>26373.729999999981</v>
      </c>
    </row>
    <row r="20" spans="1:11" s="5" customFormat="1" ht="15" customHeight="1" x14ac:dyDescent="0.25">
      <c r="A20" s="8" t="s">
        <v>17</v>
      </c>
      <c r="B20" s="12">
        <v>7292096.54</v>
      </c>
      <c r="C20" s="12">
        <v>7482887.5899999999</v>
      </c>
      <c r="D20" s="9">
        <f>(C20/C27)*100</f>
        <v>3.8092874069431404</v>
      </c>
      <c r="E20" s="10">
        <v>2.6200000000000001E-2</v>
      </c>
      <c r="F20" s="10">
        <v>3.8199999999999998E-2</v>
      </c>
      <c r="G20" s="10">
        <v>8.8700000000000001E-2</v>
      </c>
      <c r="H20" s="11">
        <v>1.8E-3</v>
      </c>
      <c r="I20" s="19"/>
      <c r="J20" s="12"/>
      <c r="K20" s="12">
        <f t="shared" ref="K20:K23" si="8">(C20-B20)-(J20-I20)</f>
        <v>190791.04999999981</v>
      </c>
    </row>
    <row r="21" spans="1:11" s="5" customFormat="1" ht="15" customHeight="1" x14ac:dyDescent="0.25">
      <c r="A21" s="8" t="s">
        <v>24</v>
      </c>
      <c r="B21" s="12">
        <v>9142496.5299999993</v>
      </c>
      <c r="C21" s="12">
        <v>9379222.4100000001</v>
      </c>
      <c r="D21" s="9">
        <f>(C21/C27)*100</f>
        <v>4.7746479395305057</v>
      </c>
      <c r="E21" s="10">
        <v>2.5899999999999999E-2</v>
      </c>
      <c r="F21" s="10">
        <v>3.7699999999999997E-2</v>
      </c>
      <c r="G21" s="10">
        <v>8.5099999999999995E-2</v>
      </c>
      <c r="H21" s="11">
        <v>1.8E-3</v>
      </c>
      <c r="I21" s="19"/>
      <c r="J21" s="12"/>
      <c r="K21" s="12">
        <f t="shared" si="8"/>
        <v>236725.88000000082</v>
      </c>
    </row>
    <row r="22" spans="1:11" s="5" customFormat="1" ht="15" customHeight="1" x14ac:dyDescent="0.25">
      <c r="A22" s="8" t="s">
        <v>23</v>
      </c>
      <c r="B22" s="12">
        <v>8348549.5300000003</v>
      </c>
      <c r="C22" s="12">
        <v>8563832.9199999999</v>
      </c>
      <c r="D22" s="9">
        <f>(C22/C27)*100</f>
        <v>4.3595604644544848</v>
      </c>
      <c r="E22" s="10">
        <v>2.5786E-2</v>
      </c>
      <c r="F22" s="10">
        <v>3.7398000000000001E-2</v>
      </c>
      <c r="G22" s="10">
        <v>8.3835999999999994E-2</v>
      </c>
      <c r="H22" s="11">
        <v>2E-3</v>
      </c>
      <c r="I22" s="19"/>
      <c r="J22" s="12"/>
      <c r="K22" s="12">
        <f t="shared" si="8"/>
        <v>215283.38999999966</v>
      </c>
    </row>
    <row r="23" spans="1:11" s="5" customFormat="1" ht="15" customHeight="1" x14ac:dyDescent="0.25">
      <c r="A23" s="8" t="s">
        <v>22</v>
      </c>
      <c r="B23" s="12">
        <v>8836741.1099999994</v>
      </c>
      <c r="C23" s="12">
        <v>8921889.5899999999</v>
      </c>
      <c r="D23" s="9">
        <f>(C23/C27)*100</f>
        <v>4.5418351208085035</v>
      </c>
      <c r="E23" s="10">
        <v>9.6349999999999995E-3</v>
      </c>
      <c r="F23" s="10">
        <v>2.5668E-2</v>
      </c>
      <c r="G23" s="10">
        <v>6.7738999999999994E-2</v>
      </c>
      <c r="H23" s="11">
        <v>2E-3</v>
      </c>
      <c r="I23" s="19"/>
      <c r="J23" s="12"/>
      <c r="K23" s="12">
        <f t="shared" si="8"/>
        <v>85148.480000000447</v>
      </c>
    </row>
    <row r="24" spans="1:11" s="5" customFormat="1" ht="15" customHeight="1" x14ac:dyDescent="0.25">
      <c r="A24" s="8" t="s">
        <v>16</v>
      </c>
      <c r="B24" s="12">
        <v>7987159.4400000004</v>
      </c>
      <c r="C24" s="12">
        <v>8196436</v>
      </c>
      <c r="D24" s="9">
        <f>(C24/C27)*100</f>
        <v>4.1725309997093518</v>
      </c>
      <c r="E24" s="10">
        <v>2.6200999999999999E-2</v>
      </c>
      <c r="F24" s="10">
        <v>3.8170999999999997E-2</v>
      </c>
      <c r="G24" s="10">
        <v>8.6440000000000003E-2</v>
      </c>
      <c r="H24" s="11">
        <v>2E-3</v>
      </c>
      <c r="I24" s="19"/>
      <c r="J24" s="12"/>
      <c r="K24" s="12">
        <f t="shared" si="7"/>
        <v>209276.55999999959</v>
      </c>
    </row>
    <row r="25" spans="1:11" ht="16.5" customHeight="1" x14ac:dyDescent="0.25">
      <c r="A25" s="8" t="s">
        <v>13</v>
      </c>
      <c r="B25" s="12">
        <v>2508470.34</v>
      </c>
      <c r="C25" s="12">
        <v>2530223.52</v>
      </c>
      <c r="D25" s="9">
        <f>(C25/C27)*100</f>
        <v>1.2880520354692839</v>
      </c>
      <c r="E25" s="10">
        <v>8.6709999999999999E-3</v>
      </c>
      <c r="F25" s="10">
        <v>2.2346000000000001E-2</v>
      </c>
      <c r="G25" s="10">
        <v>4.8798000000000001E-2</v>
      </c>
      <c r="H25" s="11">
        <v>2E-3</v>
      </c>
      <c r="I25" s="14"/>
      <c r="J25" s="12"/>
      <c r="K25" s="12">
        <f t="shared" si="7"/>
        <v>21753.180000000168</v>
      </c>
    </row>
    <row r="26" spans="1:11" ht="16.5" customHeight="1" x14ac:dyDescent="0.25">
      <c r="A26" s="8" t="s">
        <v>26</v>
      </c>
      <c r="B26" s="12">
        <v>2054805.21</v>
      </c>
      <c r="C26" s="12">
        <v>2074532.35</v>
      </c>
      <c r="D26" s="9">
        <f>(C26/C27)*100</f>
        <v>1.056074925769553</v>
      </c>
      <c r="E26" s="10">
        <v>9.5999999999999992E-3</v>
      </c>
      <c r="F26" s="10">
        <v>2.5999999999999999E-2</v>
      </c>
      <c r="G26" s="10">
        <v>6.3200000000000006E-2</v>
      </c>
      <c r="H26" s="11">
        <v>2E-3</v>
      </c>
      <c r="I26" s="14"/>
      <c r="J26" s="12"/>
      <c r="K26" s="12">
        <f t="shared" si="7"/>
        <v>19727.14000000013</v>
      </c>
    </row>
    <row r="27" spans="1:11" ht="18" customHeight="1" x14ac:dyDescent="0.25">
      <c r="A27" s="7" t="s">
        <v>6</v>
      </c>
      <c r="B27" s="2">
        <f>+B4+B5+B6+B7+B8+B9+B10+B11+B12+B13+B14+B15+B16+B17+B18+B19+B20+B21+B22+B23+B24+B25+B26</f>
        <v>194134651.49000001</v>
      </c>
      <c r="C27" s="2">
        <f>+C4+C5+C6+C7+C8+C9+C10+C11+C12+C13+C14+C15+C16+C17+C18+C19+C20+C21+C22+C23+C24+C25+C26</f>
        <v>196437989.33000001</v>
      </c>
      <c r="D27" s="3">
        <f>SUM(D4:D26)</f>
        <v>99.999999999999986</v>
      </c>
      <c r="E27" s="4"/>
      <c r="F27" s="4"/>
      <c r="G27" s="4"/>
      <c r="H27" s="4"/>
      <c r="I27" s="2">
        <f>+I4+I5+I6+I7+I8+I9+I10+I11+I12+I13+I14+I15+I16+I17+I18+I19+I20+I21+I22+I23+I24+I25+I26</f>
        <v>8473613.5999999996</v>
      </c>
      <c r="J27" s="2">
        <f>+J4+J5+J6+J7+J8+J9+J10+J11+J12+J13+J14+J15+J16+J17+J18+J19+J20+J21+J22+J23+J24+J25+J26</f>
        <v>7789436.8999999994</v>
      </c>
      <c r="K27" s="2">
        <f>+K4+K5+K6+K7+K8+K9+K10+K11+K12+K13+K14+K15+K16+K17+K18+K19+K20+K21+K22+K23+K24+K25+K26</f>
        <v>2987514.5400000028</v>
      </c>
    </row>
    <row r="28" spans="1:11" ht="21" customHeight="1" x14ac:dyDescent="0.25">
      <c r="A28" s="21" t="s">
        <v>32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</row>
  </sheetData>
  <mergeCells count="4">
    <mergeCell ref="A2:C2"/>
    <mergeCell ref="E2:K2"/>
    <mergeCell ref="A28:K28"/>
    <mergeCell ref="A1:K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2022-04-13T16:01:47Z</dcterms:modified>
</cp:coreProperties>
</file>